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CAA4BA65-2882-4E94-AB01-01F42AA61624}" xr6:coauthVersionLast="47" xr6:coauthVersionMax="47" xr10:uidLastSave="{00000000-0000-0000-0000-000000000000}"/>
  <bookViews>
    <workbookView showSheetTabs="0" xWindow="574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B47" i="5" s="1"/>
  <c r="E79" i="5"/>
  <c r="D71" i="5"/>
  <c r="F37" i="5" l="1"/>
  <c r="G11" i="5"/>
  <c r="D47" i="5" s="1"/>
  <c r="F47" i="5" l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<sst xmlns="http://schemas.openxmlformats.org/spreadsheetml/2006/main" count="46" uniqueCount="46">
  <si>
    <t>SIMULA IL TUO INVESTIMENTO (EUR)</t>
  </si>
  <si>
    <t>Si prega di compilare solo le celle in blu turchese</t>
  </si>
  <si>
    <t>Prezzo di riferimento</t>
  </si>
  <si>
    <t>Sconto</t>
  </si>
  <si>
    <t>Prezzo 
di sottoscrizione</t>
  </si>
  <si>
    <t>Retribuzione annua lorda (premi/bonus inclusi)</t>
  </si>
  <si>
    <t>Importo massimo autorizzato investibile (1)</t>
  </si>
  <si>
    <r>
      <rPr>
        <b/>
        <u/>
        <sz val="18"/>
        <color rgb="FF000059"/>
        <rFont val="Century Gothic"/>
        <family val="2"/>
      </rPr>
      <t>Passo 2 :</t>
    </r>
    <r>
      <rPr>
        <b/>
        <sz val="18"/>
        <color rgb="FF000059"/>
        <rFont val="Century Gothic"/>
        <family val="2"/>
      </rPr>
      <t xml:space="preserve"> Inserisci l'importo che desideri investire (entro il limite autorizzato)</t>
    </r>
  </si>
  <si>
    <t>Min €50 | Max 1/4 della retribuzione annua lorda stimata (entro il limite di € 50.000)</t>
  </si>
  <si>
    <t>Importo lordo che desideri investire</t>
  </si>
  <si>
    <r>
      <rPr>
        <b/>
        <u/>
        <sz val="18"/>
        <color rgb="FF000059"/>
        <rFont val="Century Gothic"/>
        <family val="2"/>
      </rPr>
      <t>Passo 3 :</t>
    </r>
    <r>
      <rPr>
        <b/>
        <sz val="18"/>
        <color rgb="FF000059"/>
        <rFont val="Century Gothic"/>
        <family val="2"/>
      </rPr>
      <t xml:space="preserve"> Visualizza il tuo investimento al momento della sottoscrizione</t>
    </r>
  </si>
  <si>
    <t>Importo investito</t>
  </si>
  <si>
    <t>(entro l'importo massimo autorizzato)</t>
  </si>
  <si>
    <t>Numero di azioni acquistate</t>
  </si>
  <si>
    <t>(con il prezzo scontato)</t>
  </si>
  <si>
    <t>Numero di azioni offerte</t>
  </si>
  <si>
    <t>(Azioni gratuite) (2)</t>
  </si>
  <si>
    <t xml:space="preserve">Numero totale </t>
  </si>
  <si>
    <t>di azioni acquisite</t>
  </si>
  <si>
    <t>Importo totale effettivamente</t>
  </si>
  <si>
    <t>investito (3)</t>
  </si>
  <si>
    <t>Ammontare dei vantaggi economici (sconto e quote gratuite) proposti dall'offerta per il vostro investimento:</t>
  </si>
  <si>
    <r>
      <rPr>
        <b/>
        <u/>
        <sz val="18"/>
        <color rgb="FF000059"/>
        <rFont val="Century Gothic"/>
        <family val="2"/>
      </rPr>
      <t>Passo 4 :</t>
    </r>
    <r>
      <rPr>
        <b/>
        <sz val="18"/>
        <color rgb="FF000059"/>
        <rFont val="Century Gothic"/>
        <family val="2"/>
      </rPr>
      <t xml:space="preserve"> Simula il tuo investimento inserendo un prezzo stimato (della quota) </t>
    </r>
    <r>
      <rPr>
        <b/>
        <u/>
        <sz val="18"/>
        <color rgb="FF000059"/>
        <rFont val="Century Gothic"/>
        <family val="2"/>
      </rPr>
      <t xml:space="preserve">alla fine del periodo di blocco </t>
    </r>
  </si>
  <si>
    <t>(Durata di 3 anni tranne in caso di rilascio anticipato)</t>
  </si>
  <si>
    <t>Il tuo investimento seguirà l'evoluzione del prezzo delle azioni Elis, sia al rialzo che al ribasso; è quindi esposto al rischio di perdita di capitale.</t>
  </si>
  <si>
    <t>Prezzo stimato delle azioni Elis</t>
  </si>
  <si>
    <t>alla data di scadenza</t>
  </si>
  <si>
    <t>Evoluzione del valore</t>
  </si>
  <si>
    <t>del titolo alla scadenza</t>
  </si>
  <si>
    <t>Valore finale stimato</t>
  </si>
  <si>
    <t>del vostro investimento</t>
  </si>
  <si>
    <t>Guadagno totale</t>
  </si>
  <si>
    <t>stimato</t>
  </si>
  <si>
    <t>Guadagno totale stimato in %</t>
  </si>
  <si>
    <t>dell'investimento iniziale</t>
  </si>
  <si>
    <t>TABELLA DI FLUTTUAZIONE DEL PREZZO DELLE AZIONI</t>
  </si>
  <si>
    <t>Evoluzione del titolo alla scadenza</t>
  </si>
  <si>
    <t>Prezzo stimato alla data di scadenza</t>
  </si>
  <si>
    <t>Valore finale stimato del vostro investimento</t>
  </si>
  <si>
    <t>Guadagno totale stimato</t>
  </si>
  <si>
    <t>Guadagno totale stimato in % dell'investimento iniziale</t>
  </si>
  <si>
    <r>
      <t xml:space="preserve">Nota: tutti gli importi e i potenziali profitti sono al lordo </t>
    </r>
    <r>
      <rPr>
        <b/>
        <i/>
        <u/>
        <sz val="18"/>
        <color rgb="FFFF0000"/>
        <rFont val="Century Gothic"/>
        <family val="2"/>
      </rPr>
      <t>di contributi fiscali e sociali.</t>
    </r>
  </si>
  <si>
    <t>(2) 1 azione offerta per 10 azioni acquistate</t>
  </si>
  <si>
    <t>(3) calcolato sulla base del numero totale delle azioni investite con il prezzo di riferimento del titolo</t>
  </si>
  <si>
    <r>
      <rPr>
        <b/>
        <u/>
        <sz val="18"/>
        <color rgb="FF000059"/>
        <rFont val="Century Gothic"/>
        <family val="2"/>
      </rPr>
      <t>Passo 1</t>
    </r>
    <r>
      <rPr>
        <b/>
        <sz val="18"/>
        <color rgb="FF000059"/>
        <rFont val="Century Gothic"/>
        <family val="2"/>
      </rPr>
      <t xml:space="preserve"> : Inserisci la tua retribuzione annua lorda stimata (premi/bonus inclusi) per il 2025</t>
    </r>
  </si>
  <si>
    <t>(1) corrispondente al 25% della retribuzione annua lorda stimata 2025 (bonus inclusi) entro il limite di 50.000 euro (importo massimo autorizzato a investire)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</si>
</sst>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6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3" fillId="0" borderId="0" xfId="0" applyFont="1"/>
    <xf numFmtId="10" fontId="38" fillId="0" borderId="0" xfId="3" applyNumberFormat="1" applyFont="1" applyFill="1" applyBorder="1" applyAlignment="1" applyProtection="1">
      <alignment horizontal="center"/>
    </xf>
    <xf numFmtId="166" fontId="38" fillId="0" borderId="0" xfId="1" applyNumberFormat="1" applyFont="1" applyFill="1" applyBorder="1" applyProtection="1"/>
    <xf numFmtId="44" fontId="38" fillId="0" borderId="0" xfId="1" applyFont="1" applyFill="1" applyBorder="1" applyProtection="1"/>
    <xf numFmtId="0" fontId="47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1" fontId="38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8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8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6" fillId="0" borderId="0" xfId="1" applyNumberFormat="1" applyFont="1" applyFill="1" applyBorder="1" applyProtection="1">
      <protection hidden="1"/>
    </xf>
    <xf numFmtId="0" fontId="42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9" fillId="5" borderId="0" xfId="0" applyFont="1" applyFill="1" applyAlignment="1">
      <alignment horizontal="center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16CBE2"/>
      <color rgb="FFEAEAEA"/>
      <color rgb="FF000059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1831416</xdr:colOff>
      <xdr:row>8</xdr:row>
      <xdr:rowOff>254560</xdr:rowOff>
    </xdr:from>
    <xdr:to>
      <xdr:col>4</xdr:col>
      <xdr:colOff>1267759</xdr:colOff>
      <xdr:row>12</xdr:row>
      <xdr:rowOff>107203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87092" y="2641413"/>
          <a:ext cx="1330138" cy="108529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334522</xdr:colOff>
      <xdr:row>9</xdr:row>
      <xdr:rowOff>26914</xdr:rowOff>
    </xdr:from>
    <xdr:to>
      <xdr:col>6</xdr:col>
      <xdr:colOff>1411941</xdr:colOff>
      <xdr:row>12</xdr:row>
      <xdr:rowOff>44824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06051" y="2682708"/>
          <a:ext cx="1077419" cy="981616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761116</xdr:colOff>
      <xdr:row>54</xdr:row>
      <xdr:rowOff>25066</xdr:rowOff>
    </xdr:from>
    <xdr:to>
      <xdr:col>4</xdr:col>
      <xdr:colOff>1306629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2851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21</xdr:row>
      <xdr:rowOff>71082</xdr:rowOff>
    </xdr:from>
    <xdr:to>
      <xdr:col>7</xdr:col>
      <xdr:colOff>182262</xdr:colOff>
      <xdr:row>24</xdr:row>
      <xdr:rowOff>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9194970" y="5898141"/>
          <a:ext cx="2002674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704272</xdr:colOff>
      <xdr:row>45</xdr:row>
      <xdr:rowOff>82288</xdr:rowOff>
    </xdr:from>
    <xdr:to>
      <xdr:col>2</xdr:col>
      <xdr:colOff>126232</xdr:colOff>
      <xdr:row>47</xdr:row>
      <xdr:rowOff>145676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04272" y="11355406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45</xdr:row>
      <xdr:rowOff>80210</xdr:rowOff>
    </xdr:from>
    <xdr:to>
      <xdr:col>4</xdr:col>
      <xdr:colOff>1077094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1096586</xdr:colOff>
      <xdr:row>47</xdr:row>
      <xdr:rowOff>122948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69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661147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53</xdr:row>
      <xdr:rowOff>156882</xdr:rowOff>
    </xdr:from>
    <xdr:to>
      <xdr:col>6</xdr:col>
      <xdr:colOff>759758</xdr:colOff>
      <xdr:row>57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58" y="13189323"/>
          <a:ext cx="647700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448234</xdr:colOff>
      <xdr:row>0</xdr:row>
      <xdr:rowOff>123264</xdr:rowOff>
    </xdr:from>
    <xdr:to>
      <xdr:col>10</xdr:col>
      <xdr:colOff>16272</xdr:colOff>
      <xdr:row>3</xdr:row>
      <xdr:rowOff>26423</xdr:rowOff>
    </xdr:to>
    <xdr:pic>
      <xdr:nvPicPr>
        <xdr:cNvPr id="9" name="Picture 66">
          <a:extLst>
            <a:ext uri="{FF2B5EF4-FFF2-40B4-BE49-F238E27FC236}">
              <a16:creationId xmlns:a16="http://schemas.microsoft.com/office/drawing/2014/main" id="{BF7DA794-E9EC-42D8-A7EC-EF6E0CC42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55705" y="123264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1624206</xdr:colOff>
      <xdr:row>1</xdr:row>
      <xdr:rowOff>80874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3278C57-CF3C-45E3-A6E9-0C5E0B0B7665}"/>
            </a:ext>
          </a:extLst>
        </xdr:cNvPr>
        <xdr:cNvSpPr/>
      </xdr:nvSpPr>
      <xdr:spPr>
        <a:xfrm>
          <a:off x="5400588" y="271374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5</xdr:col>
      <xdr:colOff>3551</xdr:colOff>
      <xdr:row>33</xdr:row>
      <xdr:rowOff>29972</xdr:rowOff>
    </xdr:from>
    <xdr:to>
      <xdr:col>6</xdr:col>
      <xdr:colOff>143290</xdr:colOff>
      <xdr:row>35</xdr:row>
      <xdr:rowOff>177321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4A5DBB1D-9127-47F6-8B04-970BE1AB8B34}"/>
            </a:ext>
          </a:extLst>
        </xdr:cNvPr>
        <xdr:cNvSpPr/>
      </xdr:nvSpPr>
      <xdr:spPr>
        <a:xfrm>
          <a:off x="7466669" y="8546443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1360938</xdr:colOff>
      <xdr:row>45</xdr:row>
      <xdr:rowOff>77805</xdr:rowOff>
    </xdr:from>
    <xdr:to>
      <xdr:col>4</xdr:col>
      <xdr:colOff>9693</xdr:colOff>
      <xdr:row>47</xdr:row>
      <xdr:rowOff>141193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C1D33238-6497-4DA4-8B46-80A905F59DBE}"/>
            </a:ext>
          </a:extLst>
        </xdr:cNvPr>
        <xdr:cNvSpPr/>
      </xdr:nvSpPr>
      <xdr:spPr>
        <a:xfrm>
          <a:off x="3770203" y="11350923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551</xdr:colOff>
      <xdr:row>45</xdr:row>
      <xdr:rowOff>73322</xdr:rowOff>
    </xdr:from>
    <xdr:to>
      <xdr:col>5</xdr:col>
      <xdr:colOff>1831776</xdr:colOff>
      <xdr:row>47</xdr:row>
      <xdr:rowOff>136710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32B1F025-9477-400D-A02A-2018A544A437}"/>
            </a:ext>
          </a:extLst>
        </xdr:cNvPr>
        <xdr:cNvSpPr/>
      </xdr:nvSpPr>
      <xdr:spPr>
        <a:xfrm>
          <a:off x="7463669" y="1134644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1643340</xdr:colOff>
      <xdr:row>45</xdr:row>
      <xdr:rowOff>80046</xdr:rowOff>
    </xdr:from>
    <xdr:to>
      <xdr:col>8</xdr:col>
      <xdr:colOff>101594</xdr:colOff>
      <xdr:row>47</xdr:row>
      <xdr:rowOff>143434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4F3B1770-993B-479B-9845-16C507CB0EB5}"/>
            </a:ext>
          </a:extLst>
        </xdr:cNvPr>
        <xdr:cNvSpPr/>
      </xdr:nvSpPr>
      <xdr:spPr>
        <a:xfrm>
          <a:off x="10977840" y="11353164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1504391</xdr:colOff>
      <xdr:row>45</xdr:row>
      <xdr:rowOff>75563</xdr:rowOff>
    </xdr:from>
    <xdr:to>
      <xdr:col>10</xdr:col>
      <xdr:colOff>253999</xdr:colOff>
      <xdr:row>47</xdr:row>
      <xdr:rowOff>138951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999B2494-F1D3-4D5B-AB8F-B665C7C1D4CC}"/>
            </a:ext>
          </a:extLst>
        </xdr:cNvPr>
        <xdr:cNvSpPr/>
      </xdr:nvSpPr>
      <xdr:spPr>
        <a:xfrm>
          <a:off x="14211862" y="11348681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666172</xdr:colOff>
      <xdr:row>69</xdr:row>
      <xdr:rowOff>77806</xdr:rowOff>
    </xdr:from>
    <xdr:to>
      <xdr:col>2</xdr:col>
      <xdr:colOff>88132</xdr:colOff>
      <xdr:row>71</xdr:row>
      <xdr:rowOff>141194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03A443A4-5286-4E7F-90A9-A9E2930F3667}"/>
            </a:ext>
          </a:extLst>
        </xdr:cNvPr>
        <xdr:cNvSpPr/>
      </xdr:nvSpPr>
      <xdr:spPr>
        <a:xfrm>
          <a:off x="666172" y="17256424"/>
          <a:ext cx="1831225" cy="54524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11752</xdr:colOff>
      <xdr:row>69</xdr:row>
      <xdr:rowOff>73324</xdr:rowOff>
    </xdr:from>
    <xdr:to>
      <xdr:col>4</xdr:col>
      <xdr:colOff>27624</xdr:colOff>
      <xdr:row>71</xdr:row>
      <xdr:rowOff>136712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716B5E26-6E36-4A27-8922-E9DCA8CB79C0}"/>
            </a:ext>
          </a:extLst>
        </xdr:cNvPr>
        <xdr:cNvSpPr/>
      </xdr:nvSpPr>
      <xdr:spPr>
        <a:xfrm>
          <a:off x="3788134" y="17251942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52101</xdr:colOff>
      <xdr:row>69</xdr:row>
      <xdr:rowOff>80047</xdr:rowOff>
    </xdr:from>
    <xdr:to>
      <xdr:col>6</xdr:col>
      <xdr:colOff>11944</xdr:colOff>
      <xdr:row>71</xdr:row>
      <xdr:rowOff>143435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A730C7F7-BCE2-4399-AED1-FE89696C4123}"/>
            </a:ext>
          </a:extLst>
        </xdr:cNvPr>
        <xdr:cNvSpPr/>
      </xdr:nvSpPr>
      <xdr:spPr>
        <a:xfrm>
          <a:off x="7515219" y="17258665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1661274</xdr:colOff>
      <xdr:row>69</xdr:row>
      <xdr:rowOff>75565</xdr:rowOff>
    </xdr:from>
    <xdr:to>
      <xdr:col>8</xdr:col>
      <xdr:colOff>119528</xdr:colOff>
      <xdr:row>71</xdr:row>
      <xdr:rowOff>138953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1B677538-A0A4-4E15-AFB5-1DE194673B3E}"/>
            </a:ext>
          </a:extLst>
        </xdr:cNvPr>
        <xdr:cNvSpPr/>
      </xdr:nvSpPr>
      <xdr:spPr>
        <a:xfrm>
          <a:off x="10995774" y="17254183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1455091</xdr:colOff>
      <xdr:row>69</xdr:row>
      <xdr:rowOff>71082</xdr:rowOff>
    </xdr:from>
    <xdr:to>
      <xdr:col>10</xdr:col>
      <xdr:colOff>204699</xdr:colOff>
      <xdr:row>71</xdr:row>
      <xdr:rowOff>134470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ED664E9C-0709-4E12-B1AD-A418DD309D6A}"/>
            </a:ext>
          </a:extLst>
        </xdr:cNvPr>
        <xdr:cNvSpPr/>
      </xdr:nvSpPr>
      <xdr:spPr>
        <a:xfrm>
          <a:off x="14162562" y="1724970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="90" zoomScaleNormal="90" workbookViewId="0">
      <selection activeCell="D23" sqref="D23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2"/>
      <c r="F3" s="43"/>
    </row>
    <row r="4" spans="1:10" ht="33.5">
      <c r="B4" s="44"/>
      <c r="C4" s="44"/>
      <c r="D4" s="45"/>
      <c r="F4" s="46" t="s">
        <v>0</v>
      </c>
    </row>
    <row r="5" spans="1:10">
      <c r="A5" s="47"/>
      <c r="B5" s="48"/>
      <c r="C5" s="48"/>
      <c r="D5" s="44"/>
    </row>
    <row r="6" spans="1:10" ht="21">
      <c r="A6" s="47"/>
      <c r="B6" s="48"/>
      <c r="C6" s="48"/>
      <c r="D6" s="44"/>
      <c r="E6" s="15"/>
      <c r="F6" s="49" t="s">
        <v>1</v>
      </c>
      <c r="H6" s="50"/>
    </row>
    <row r="7" spans="1:10" ht="21">
      <c r="A7" s="47"/>
      <c r="B7" s="51"/>
      <c r="C7" s="52"/>
      <c r="D7" s="44"/>
      <c r="H7" s="34"/>
      <c r="I7" s="53"/>
      <c r="J7" s="54"/>
    </row>
    <row r="8" spans="1:10" s="59" customFormat="1" ht="21">
      <c r="A8" s="55"/>
      <c r="B8" s="56"/>
      <c r="C8" s="57"/>
      <c r="D8" s="58"/>
    </row>
    <row r="9" spans="1:10" s="59" customFormat="1" ht="21">
      <c r="A9" s="55"/>
      <c r="B9" s="56"/>
      <c r="C9" s="57"/>
      <c r="D9" s="58"/>
    </row>
    <row r="10" spans="1:10" s="59" customFormat="1" ht="21">
      <c r="A10" s="55"/>
      <c r="B10" s="56"/>
      <c r="C10" s="57"/>
      <c r="D10" s="58"/>
    </row>
    <row r="11" spans="1:10" ht="36">
      <c r="B11" s="44"/>
      <c r="C11" s="60"/>
      <c r="D11" s="65" t="s">
        <v>2</v>
      </c>
      <c r="E11" s="83">
        <v>24.074999999999999</v>
      </c>
      <c r="F11" s="2">
        <v>0.3</v>
      </c>
      <c r="G11" s="3">
        <f>ROUNDUP(E11-(E11*F11),2)</f>
        <v>16.860000000000003</v>
      </c>
      <c r="H11" s="61" t="s">
        <v>4</v>
      </c>
    </row>
    <row r="12" spans="1:10" ht="18.5">
      <c r="C12" s="62"/>
      <c r="D12" s="63"/>
      <c r="H12" s="64"/>
    </row>
    <row r="13" spans="1:10" ht="27.75" customHeight="1">
      <c r="C13" s="62"/>
      <c r="D13" s="63"/>
      <c r="F13" s="80" t="s">
        <v>3</v>
      </c>
      <c r="H13" s="64"/>
    </row>
    <row r="19" spans="3:9" ht="35.25" customHeight="1">
      <c r="C19" s="84" t="s">
        <v>44</v>
      </c>
      <c r="D19" s="84"/>
      <c r="E19" s="84"/>
      <c r="F19" s="84"/>
      <c r="G19" s="84"/>
      <c r="H19" s="84"/>
      <c r="I19" s="84"/>
    </row>
    <row r="21" spans="3:9" ht="17.5">
      <c r="C21" s="15"/>
      <c r="D21" s="38" t="s">
        <v>5</v>
      </c>
      <c r="E21" s="15"/>
      <c r="F21" s="15"/>
      <c r="G21" s="30" t="s">
        <v>6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6"/>
      <c r="E23" s="15"/>
      <c r="F23" s="15"/>
      <c r="G23" s="77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7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39" t="s">
        <v>8</v>
      </c>
      <c r="G30" s="40"/>
      <c r="H30" s="41"/>
    </row>
    <row r="31" spans="3:9" ht="19">
      <c r="E31" s="15"/>
      <c r="F31" s="40"/>
      <c r="G31" s="40"/>
      <c r="H31" s="41"/>
    </row>
    <row r="32" spans="3:9">
      <c r="E32" s="15"/>
      <c r="F32" s="15"/>
      <c r="G32" s="15"/>
    </row>
    <row r="33" spans="2:11" ht="17.5">
      <c r="E33" s="15"/>
      <c r="F33" s="38" t="s">
        <v>9</v>
      </c>
      <c r="G33" s="15"/>
    </row>
    <row r="34" spans="2:11">
      <c r="E34" s="15"/>
      <c r="F34" s="15"/>
      <c r="G34" s="15"/>
    </row>
    <row r="35" spans="2:11" ht="19.5">
      <c r="E35" s="15"/>
      <c r="F35" s="67"/>
      <c r="G35" s="15"/>
    </row>
    <row r="36" spans="2:11">
      <c r="E36" s="15"/>
      <c r="F36" s="15"/>
      <c r="G36" s="15"/>
    </row>
    <row r="37" spans="2:11" ht="15.5">
      <c r="E37" s="15"/>
      <c r="F37" s="28" t="str">
        <f>IF(F35&lt;50,"Importo indicato inferiore al minimo richiesto",IF(F35&gt;50000,"Importo massimo non rispettato",IF(F35&gt;G23,"Importo massimo non rispettato","")))</f>
        <v>Importo indicato inferiore al minimo richiesto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4" t="s">
        <v>10</v>
      </c>
      <c r="D41" s="84"/>
      <c r="E41" s="84"/>
      <c r="F41" s="84"/>
      <c r="G41" s="84"/>
      <c r="H41" s="84"/>
      <c r="I41" s="84"/>
    </row>
    <row r="42" spans="2:11" ht="22.5" customHeight="1">
      <c r="C42" s="29"/>
      <c r="D42" s="29"/>
      <c r="E42" s="29"/>
      <c r="F42" s="29"/>
      <c r="G42" s="29"/>
      <c r="H42" s="29"/>
      <c r="I42" s="29"/>
    </row>
    <row r="44" spans="2:11" ht="17.5">
      <c r="B44" s="78" t="s">
        <v>11</v>
      </c>
      <c r="C44" s="15"/>
      <c r="D44" s="30" t="s">
        <v>13</v>
      </c>
      <c r="E44" s="15"/>
      <c r="F44" s="30" t="s">
        <v>15</v>
      </c>
      <c r="G44" s="15"/>
      <c r="H44" s="30" t="s">
        <v>17</v>
      </c>
      <c r="I44" s="15"/>
      <c r="J44" s="30" t="s">
        <v>19</v>
      </c>
      <c r="K44" s="15"/>
    </row>
    <row r="45" spans="2:11" ht="17.5">
      <c r="B45" s="81" t="s">
        <v>12</v>
      </c>
      <c r="C45" s="15"/>
      <c r="D45" s="81" t="s">
        <v>14</v>
      </c>
      <c r="E45" s="15"/>
      <c r="F45" s="81" t="s">
        <v>16</v>
      </c>
      <c r="G45" s="15"/>
      <c r="H45" s="30" t="s">
        <v>18</v>
      </c>
      <c r="I45" s="15"/>
      <c r="J45" s="30" t="s">
        <v>20</v>
      </c>
      <c r="K45" s="15"/>
    </row>
    <row r="47" spans="2:11" ht="23.5">
      <c r="B47" s="26">
        <f>IF(F35&gt;G23,G23,F35)</f>
        <v>0</v>
      </c>
      <c r="D47" s="31">
        <f>ROUNDDOWN(+B47/G11,0)</f>
        <v>0</v>
      </c>
      <c r="F47" s="31">
        <f>ROUNDDOWN(D47/10,0)</f>
        <v>0</v>
      </c>
      <c r="H47" s="31">
        <f>+D47+F47</f>
        <v>0</v>
      </c>
      <c r="J47" s="26">
        <f>+H47*E11</f>
        <v>0</v>
      </c>
    </row>
    <row r="51" spans="2:10">
      <c r="B51" s="15"/>
      <c r="C51" s="15"/>
      <c r="D51" s="15"/>
      <c r="E51" s="15"/>
      <c r="F51" s="15"/>
      <c r="G51" s="15"/>
      <c r="H51" s="32"/>
      <c r="I51" s="15"/>
      <c r="J51" s="15"/>
    </row>
    <row r="52" spans="2:10" ht="16">
      <c r="B52" s="86"/>
      <c r="C52" s="86"/>
      <c r="D52" s="86"/>
      <c r="E52" s="86"/>
      <c r="F52" s="86"/>
      <c r="G52" s="86"/>
      <c r="H52" s="86"/>
      <c r="I52" s="86"/>
      <c r="J52" s="86"/>
    </row>
    <row r="53" spans="2:10" ht="23">
      <c r="C53" s="87" t="s">
        <v>21</v>
      </c>
      <c r="D53" s="87"/>
      <c r="E53" s="87"/>
      <c r="F53" s="87"/>
      <c r="G53" s="87"/>
      <c r="H53" s="87"/>
      <c r="I53" s="87"/>
    </row>
    <row r="54" spans="2:10">
      <c r="C54" s="69"/>
      <c r="D54" s="69"/>
      <c r="E54" s="69"/>
      <c r="F54" s="69"/>
      <c r="G54" s="69"/>
      <c r="H54" s="69"/>
      <c r="I54" s="69"/>
    </row>
    <row r="55" spans="2:10">
      <c r="C55" s="69"/>
      <c r="D55" s="69"/>
      <c r="E55" s="69"/>
      <c r="F55" s="69"/>
      <c r="G55" s="69"/>
      <c r="H55" s="69"/>
      <c r="I55" s="69"/>
    </row>
    <row r="56" spans="2:10" ht="17">
      <c r="B56" s="33"/>
      <c r="C56" s="70"/>
      <c r="D56" s="69"/>
      <c r="E56" s="70"/>
      <c r="F56" s="70"/>
      <c r="G56" s="70"/>
      <c r="H56" s="69"/>
      <c r="I56" s="70"/>
      <c r="J56" s="33"/>
    </row>
    <row r="57" spans="2:10" ht="15.65" customHeight="1">
      <c r="C57" s="69"/>
      <c r="D57" s="69"/>
      <c r="E57" s="69"/>
      <c r="F57" s="69"/>
      <c r="G57" s="69"/>
      <c r="H57" s="69"/>
      <c r="I57" s="69"/>
    </row>
    <row r="58" spans="2:10" ht="15.5">
      <c r="C58" s="69"/>
      <c r="D58" s="69"/>
      <c r="E58" s="71"/>
      <c r="F58" s="69"/>
      <c r="G58" s="71"/>
      <c r="H58" s="69"/>
      <c r="I58" s="69"/>
    </row>
    <row r="59" spans="2:10" ht="25">
      <c r="C59" s="69"/>
      <c r="D59" s="69"/>
      <c r="E59" s="72">
        <f>+J47-B47</f>
        <v>0</v>
      </c>
      <c r="F59" s="79"/>
      <c r="G59" s="73" t="e">
        <f>E59/B47</f>
        <v>#DIV/0!</v>
      </c>
      <c r="H59" s="74"/>
      <c r="I59" s="69"/>
      <c r="J59" s="68"/>
    </row>
    <row r="60" spans="2:10" ht="25">
      <c r="C60" s="69"/>
      <c r="D60" s="69"/>
      <c r="E60" s="72"/>
      <c r="F60" s="75"/>
      <c r="G60" s="76"/>
      <c r="H60" s="76"/>
      <c r="I60" s="69"/>
    </row>
    <row r="61" spans="2:10" ht="25">
      <c r="E61" s="4"/>
      <c r="F61" s="34"/>
      <c r="G61" s="9"/>
      <c r="H61" s="14"/>
    </row>
    <row r="62" spans="2:10" ht="22.5">
      <c r="C62" s="84" t="s">
        <v>22</v>
      </c>
      <c r="D62" s="84"/>
      <c r="E62" s="84"/>
      <c r="F62" s="84"/>
      <c r="G62" s="84"/>
      <c r="H62" s="84"/>
      <c r="I62" s="84"/>
    </row>
    <row r="63" spans="2:10" ht="25.5">
      <c r="E63" s="4"/>
      <c r="F63" s="35" t="s">
        <v>23</v>
      </c>
      <c r="G63" s="9"/>
      <c r="H63" s="14"/>
    </row>
    <row r="64" spans="2:10" ht="25">
      <c r="E64" s="4"/>
      <c r="F64" s="34"/>
      <c r="G64" s="9"/>
      <c r="H64" s="14"/>
    </row>
    <row r="65" spans="2:11" ht="17.5">
      <c r="B65" s="15"/>
      <c r="C65" s="15"/>
      <c r="D65" s="15"/>
      <c r="E65" s="36"/>
      <c r="F65" s="37" t="s">
        <v>24</v>
      </c>
      <c r="G65" s="15"/>
      <c r="H65" s="32"/>
      <c r="I65" s="15"/>
      <c r="J65" s="15"/>
      <c r="K65" s="15"/>
    </row>
    <row r="66" spans="2:11" ht="17.5">
      <c r="B66" s="15"/>
      <c r="C66" s="15"/>
      <c r="D66" s="15"/>
      <c r="E66" s="36"/>
      <c r="F66" s="37"/>
      <c r="G66" s="15"/>
      <c r="H66" s="32"/>
      <c r="I66" s="15"/>
      <c r="J66" s="15"/>
      <c r="K66" s="15"/>
    </row>
    <row r="67" spans="2:11" ht="17.5">
      <c r="B67" s="15"/>
      <c r="C67" s="15"/>
      <c r="D67" s="15"/>
      <c r="E67" s="36"/>
      <c r="F67" s="37"/>
      <c r="G67" s="15"/>
      <c r="H67" s="32"/>
      <c r="I67" s="15"/>
      <c r="J67" s="15"/>
      <c r="K67" s="15"/>
    </row>
    <row r="68" spans="2:11" ht="17.5">
      <c r="B68" s="38" t="s">
        <v>25</v>
      </c>
      <c r="C68" s="15"/>
      <c r="D68" s="30" t="s">
        <v>27</v>
      </c>
      <c r="E68" s="15"/>
      <c r="F68" s="30" t="s">
        <v>29</v>
      </c>
      <c r="G68" s="15"/>
      <c r="H68" s="78" t="s">
        <v>31</v>
      </c>
      <c r="I68" s="15"/>
      <c r="J68" s="30" t="s">
        <v>33</v>
      </c>
      <c r="K68" s="15"/>
    </row>
    <row r="69" spans="2:11" ht="17.5">
      <c r="B69" s="38" t="s">
        <v>26</v>
      </c>
      <c r="C69" s="15"/>
      <c r="D69" s="30" t="s">
        <v>28</v>
      </c>
      <c r="E69" s="15"/>
      <c r="F69" s="78" t="s">
        <v>30</v>
      </c>
      <c r="G69" s="15"/>
      <c r="H69" s="78" t="s">
        <v>32</v>
      </c>
      <c r="I69" s="15"/>
      <c r="J69" s="30" t="s">
        <v>34</v>
      </c>
      <c r="K69" s="15"/>
    </row>
    <row r="71" spans="2:11" ht="23.5">
      <c r="B71" s="10"/>
      <c r="D71" s="25">
        <f>IF(B71&lt;E11,-(1-(B71/E11)),IF(B71=E11,"0%",(B71/E11)-1))</f>
        <v>-1</v>
      </c>
      <c r="F71" s="26">
        <f>+$H$47*B71</f>
        <v>0</v>
      </c>
      <c r="H71" s="27">
        <f>+F71-$B$47</f>
        <v>0</v>
      </c>
      <c r="J71" s="2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5" t="s">
        <v>35</v>
      </c>
      <c r="E76" s="85"/>
      <c r="F76" s="85"/>
      <c r="G76" s="85"/>
      <c r="H76" s="85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75.75" customHeight="1">
      <c r="B78" s="15"/>
      <c r="C78" s="15"/>
      <c r="D78" s="17" t="s">
        <v>36</v>
      </c>
      <c r="E78" s="18" t="s">
        <v>37</v>
      </c>
      <c r="F78" s="19" t="s">
        <v>38</v>
      </c>
      <c r="G78" s="19" t="s">
        <v>39</v>
      </c>
      <c r="H78" s="20" t="s">
        <v>40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82" t="s">
        <v>41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45</v>
      </c>
      <c r="C91" s="15"/>
      <c r="D91" s="24"/>
      <c r="E91" s="15"/>
      <c r="F91" s="15"/>
      <c r="G91" s="15"/>
      <c r="H91" s="15"/>
      <c r="I91" s="15"/>
      <c r="J91" s="15"/>
    </row>
    <row r="92" spans="2:10">
      <c r="B92" s="15" t="s">
        <v>42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43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9ikkzt0aZQBL/j8gGw6QmVhTj3dGGz/VgNDOR3Zd2mDNj3iG4TgRbfjvWV/mDrw9bt96zC4504cQr6ixgXZDjQ==" saltValue="jrWl7MgSYRmugQFU+c1BpQ==" spinCount="100000" sheet="1" objects="1" selectLockedCells="1"/>
  <mergeCells count="7">
    <mergeCell ref="C29:I29"/>
    <mergeCell ref="C41:I41"/>
    <mergeCell ref="C19:I19"/>
    <mergeCell ref="D76:H76"/>
    <mergeCell ref="B52:J52"/>
    <mergeCell ref="C62:I62"/>
    <mergeCell ref="C53:I53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2025-09-12T16:18:21Z</dcterms:modified>
</cp:coreProperties>
</file>